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Лист1!$A$1:$E$75</definedName>
  </definedNames>
  <calcPr calcId="145621" iterate="1"/>
</workbook>
</file>

<file path=xl/calcChain.xml><?xml version="1.0" encoding="utf-8"?>
<calcChain xmlns="http://schemas.openxmlformats.org/spreadsheetml/2006/main">
  <c r="C63" i="1" l="1"/>
  <c r="C66" i="1" l="1"/>
  <c r="C64" i="1"/>
  <c r="C53" i="1"/>
  <c r="C29" i="1"/>
  <c r="C62" i="1" l="1"/>
  <c r="C33" i="1" l="1"/>
  <c r="C25" i="1" l="1"/>
  <c r="C26" i="1"/>
  <c r="E34" i="1" l="1"/>
  <c r="D34" i="1"/>
  <c r="C34" i="1"/>
  <c r="E36" i="1"/>
  <c r="D36" i="1"/>
  <c r="C36" i="1"/>
  <c r="E37" i="1"/>
  <c r="D37" i="1"/>
  <c r="C37" i="1"/>
  <c r="C52" i="1"/>
  <c r="E40" i="1"/>
  <c r="D40" i="1"/>
  <c r="C40" i="1"/>
  <c r="C24" i="1"/>
  <c r="C19" i="1"/>
  <c r="C58" i="1" l="1"/>
  <c r="C14" i="1"/>
  <c r="E13" i="1" l="1"/>
  <c r="D13" i="1"/>
  <c r="E62" i="1" l="1"/>
  <c r="E61" i="1" s="1"/>
  <c r="E60" i="1" s="1"/>
  <c r="D62" i="1"/>
  <c r="D61" i="1" s="1"/>
  <c r="D60" i="1" s="1"/>
  <c r="C18" i="1" l="1"/>
  <c r="C13" i="1" s="1"/>
  <c r="C12" i="1" l="1"/>
  <c r="D42" i="1" l="1"/>
  <c r="E42" i="1"/>
  <c r="C42" i="1"/>
  <c r="D46" i="1"/>
  <c r="E46" i="1"/>
  <c r="C46" i="1"/>
  <c r="C11" i="1" l="1"/>
  <c r="C10" i="1" s="1"/>
  <c r="C9" i="1" s="1"/>
  <c r="D11" i="1"/>
  <c r="E11" i="1"/>
  <c r="C61" i="1" l="1"/>
  <c r="C60" i="1" s="1"/>
  <c r="E9" i="1"/>
  <c r="D9" i="1"/>
  <c r="E57" i="1" l="1"/>
  <c r="E56" i="1" s="1"/>
  <c r="D57" i="1"/>
  <c r="D56" i="1" s="1"/>
  <c r="C57" i="1"/>
  <c r="C56" i="1" s="1"/>
  <c r="C38" i="1" l="1"/>
  <c r="D38" i="1"/>
  <c r="D32" i="1" l="1"/>
  <c r="D31" i="1" s="1"/>
  <c r="D30" i="1"/>
  <c r="D8" i="1" s="1"/>
  <c r="C32" i="1"/>
  <c r="C31" i="1" s="1"/>
  <c r="C30" i="1"/>
  <c r="D7" i="1" l="1"/>
  <c r="C8" i="1"/>
  <c r="C7" i="1" s="1"/>
  <c r="E38" i="1" l="1"/>
  <c r="E32" i="1" l="1"/>
  <c r="E31" i="1" s="1"/>
  <c r="E30" i="1"/>
  <c r="E8" i="1" s="1"/>
  <c r="E7" i="1" l="1"/>
</calcChain>
</file>

<file path=xl/sharedStrings.xml><?xml version="1.0" encoding="utf-8"?>
<sst xmlns="http://schemas.openxmlformats.org/spreadsheetml/2006/main" count="128" uniqueCount="124">
  <si>
    <t>Код бюджетной классификации</t>
  </si>
  <si>
    <t>Наименование безвозмездных поступлений</t>
  </si>
  <si>
    <t>000 202 00000 00 0000 000</t>
  </si>
  <si>
    <t>в том числе на:</t>
  </si>
  <si>
    <t>-организацию предоставления компенсации родительской платы и расходы по оплате услуг почтовой связи и банковских услуг, оказываемых банками, по выплате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</si>
  <si>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в том числе по:</t>
  </si>
  <si>
    <t>-организации предоставления гражданам субсидий на оплату жилого помещения и коммунальных услуг</t>
  </si>
  <si>
    <t xml:space="preserve">Безвозмездные поступления </t>
  </si>
  <si>
    <t>000 200 00000 00 0000 000</t>
  </si>
  <si>
    <t>Субвенции местным бюджетам на выполнение передаваемых полномочий субъектов РФ</t>
  </si>
  <si>
    <t>Безвозмездные поступления от других бюджетов бюджетной системы Российской Федерации</t>
  </si>
  <si>
    <t>Субвенции бюджетам бюджетной системы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</si>
  <si>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</si>
  <si>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</si>
  <si>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</si>
  <si>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000 202 10000 00 0000 150</t>
  </si>
  <si>
    <t>000 202 15001 00 0000 150</t>
  </si>
  <si>
    <t>000 202 15001 05 0002 150</t>
  </si>
  <si>
    <t>000 202 20000 00 0000 150</t>
  </si>
  <si>
    <t>000 202 30000 00 0000 150</t>
  </si>
  <si>
    <t>000 202 30024 00 0000 150</t>
  </si>
  <si>
    <t>000 202 30024 05 0037 150</t>
  </si>
  <si>
    <t>000 202 30024 05 0001 150</t>
  </si>
  <si>
    <t>000 202 30024 05 0027 150</t>
  </si>
  <si>
    <t>000 202 30024 05 0028 150</t>
  </si>
  <si>
    <t>000 202 30024 05 0029 150</t>
  </si>
  <si>
    <t>000 202 30024 05 0003 150</t>
  </si>
  <si>
    <t>000 202 30024 05 0009 150</t>
  </si>
  <si>
    <t>000 202 30024 05 0008 150</t>
  </si>
  <si>
    <t xml:space="preserve"> 000 202 30024 05 0007 150</t>
  </si>
  <si>
    <t>000 202 40000 00 0000 150</t>
  </si>
  <si>
    <t>000 202 40014 00 0000 150</t>
  </si>
  <si>
    <t>000 202 40014 05 0000 150</t>
  </si>
  <si>
    <t xml:space="preserve"> 000 202 49999 00 0000 150</t>
  </si>
  <si>
    <t>Иные межбюджетные трансферты</t>
  </si>
  <si>
    <t>000 2 02 29999 05 0078 150</t>
  </si>
  <si>
    <t>000 202 15001 05 0000 150</t>
  </si>
  <si>
    <t>000 202 30024 05 0000 150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</si>
  <si>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</si>
  <si>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000 202 49999 05 0000 150</t>
  </si>
  <si>
    <t>Прочие межбюджетные трансферты, передаваемые бюджетам муниципальных районов</t>
  </si>
  <si>
    <t xml:space="preserve">Субсидии бюджетам муниципальных районов области на обеспечение сохранения достигнутых показателей повышения оплаты труда отдельных категорий работников бюджетной сферы      </t>
  </si>
  <si>
    <t>000 202 49999 05 0020 150</t>
  </si>
  <si>
    <t>Дотация бюджетам бюджетной системы Российской Федерации</t>
  </si>
  <si>
    <t>Дотация на выравнивание бюджетной обеспеченности</t>
  </si>
  <si>
    <t>Дотация бюджетам муниципальных районов на выравнивание бюджетной обеспеченности из бюджета субъекта Российской Федерации</t>
  </si>
  <si>
    <t>Дотация бюджетам муниципальных районов на выравнивание бюджетной обеспеченности муниципальных районов</t>
  </si>
  <si>
    <t>Субсидии бюджетам субъектов Российской Федерации и муниципальных образований (межбюджетные субсидии)</t>
  </si>
  <si>
    <t>Субвенция бюджетам муниципальных районов области на осуществление органами местного самоуправления отдельных государственных полномочий по созданию и организации деятельности комиссий по делам несовершеннолетних и защите их прав</t>
  </si>
  <si>
    <t>Субвенция бюджетам муниципальных районов области на осуществление органами местного самоуправления отдельных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</si>
  <si>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Субвенция бюджетам муниципальных районов  области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</t>
  </si>
  <si>
    <t>Субвенция бюджетам муниципальных районов на осуществление органами местного самоуправления  государственных полномочий по организации предоставления и предоставлению гражданам субсидий на оплату жилого помещения и коммунальных услуг</t>
  </si>
  <si>
    <t>000 202 30024 05 0010 150</t>
  </si>
  <si>
    <t>000 202 30024 05 0016 150</t>
  </si>
  <si>
    <t xml:space="preserve"> -предоставлению гражданам субсидий на оплату жилого помещения и коммунальных услуг</t>
  </si>
  <si>
    <t>Субвенция бюджетам муниципальных районов области на осуществление органами местного самоуправления государственных полномочий по предоставлению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</si>
  <si>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000 202 30024 05 0012 150</t>
  </si>
  <si>
    <t>000 202 30024 05 0014 150</t>
  </si>
  <si>
    <t>Субвенция бюджетам муниципальных районов области на финансовое обеспечение образовательной деятельности муниципальных дошкольных образовательных организаций</t>
  </si>
  <si>
    <t xml:space="preserve">Субвенция бюджетам муниципальных районов области на 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 </t>
  </si>
  <si>
    <t>000 2 02 30024 05 0043 150</t>
  </si>
  <si>
    <t>000 202 49000 00 0000 150</t>
  </si>
  <si>
    <t>Межбюджетные трансферты, передаваемые бюджетам</t>
  </si>
  <si>
    <t>- на 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</si>
  <si>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2024 год</t>
  </si>
  <si>
    <t>Субсидии бюджетам муниципальных районов области на проведение капитального и текущего ремонтов муниципальных образовательных организаций</t>
  </si>
  <si>
    <t>000 202 49999 05 0015 150</t>
  </si>
  <si>
    <t>000 202 29999 05 0086 150</t>
  </si>
  <si>
    <t>000 202 49999 05 0067 150</t>
  </si>
  <si>
    <t xml:space="preserve">  тыс. Рублей</t>
  </si>
  <si>
    <t>Безвозмездные поступления в бюджет Дергачевского муниципального района                                                                        на 2023 год  и плановый период 2024 и 2025 годов</t>
  </si>
  <si>
    <t>2023год</t>
  </si>
  <si>
    <t>2025 год</t>
  </si>
  <si>
    <t>в том числе в:</t>
  </si>
  <si>
    <t>дощкольных образовательных организациях</t>
  </si>
  <si>
    <t>общеобразовательных организациях</t>
  </si>
  <si>
    <t>Субвенция бюджетам муниципальных районов области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образования,по предоставлению компенсации стоимости горячего питания родителям (законным представителям)обучающихся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организации, и частичному финансированию расходов на присмотр и уход за детьми дошкольного возраста в  муниципальных образовательных организациях, реализующих образовательную программу дошкольного образования</t>
  </si>
  <si>
    <t xml:space="preserve">компенсацию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 </t>
  </si>
  <si>
    <t xml:space="preserve"> предоставление питания отдельным категориям обучающихся в муниципальных образовательных  реализующих образовательные программы начального общего, основного общего и среднего общего образования</t>
  </si>
  <si>
    <t xml:space="preserve"> частичное финансирование расходов на присмотр и уход за детьми дошкольного возраста в  муниципальных образовательных организациях, реализующих образовательную программу дошкольного образования</t>
  </si>
  <si>
    <t xml:space="preserve"> организацию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частичное финансирование расходов на присмотр и уход за детьми дошкольного возраста в муниципальных образовательных организациях, реализующих образовательную программу дошкольного образования</t>
  </si>
  <si>
    <t>Субвенция бюджетам муниципальных районов области на финансовое обеспечение образовательной деятельности муниципальных общеобразовательных учреждений</t>
  </si>
  <si>
    <t>Межбюджетные трансферты бюджетам муниципальных районов на осуществление мероприятий в области энергосбережения и повышения энергетической эффективности</t>
  </si>
  <si>
    <t xml:space="preserve">Межбюджетные трансферты бюджетам муниципальных районов области на оснащение и укрепление материально-технической базы образовательных организаций </t>
  </si>
  <si>
    <t>учреждениях дополнительного образования детей в сфере образования</t>
  </si>
  <si>
    <t>Субвенция бюджетам муниципальных районов области на исполнение государственных полномочий по расчету и предоставлению дотаций бюджетам поселений</t>
  </si>
  <si>
    <t>000 202 25467 05 0000 150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</si>
  <si>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</si>
  <si>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поддержку отрасли культуры</t>
  </si>
  <si>
    <t>000 202 25519 05 0000 150</t>
  </si>
  <si>
    <t>000 2 02 25497 05 0000 150</t>
  </si>
  <si>
    <t>Субсидии бюджетам муниципальных районов области на обеспечение жильем молодых семей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</si>
  <si>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</si>
  <si>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000 2 02 25172 05 0000 150</t>
  </si>
  <si>
    <t>000 202 35303 05 0000 150</t>
  </si>
  <si>
    <t>Субвенции бюджетам муниципальных районов области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</si>
  <si>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000 202 35120 05 0000 150</t>
  </si>
  <si>
    <t>Субвенция бюджетам муниципальных районов и городских округов области на 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</si>
  <si>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</si>
  <si>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000 202 45179 05 0000 150</t>
  </si>
  <si>
    <t>000 2 02 29999 05 0108 150</t>
  </si>
  <si>
    <t>Субсидии бюджетам муниципальных районов области на 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</t>
  </si>
  <si>
    <t>000 2 02 29999 05 0111 150</t>
  </si>
  <si>
    <t>Субсидии бюджетам муниципальных районов области на обеспечение условий для функционирования центров цифровой образовательной среды в общеобразовательных организациях</t>
  </si>
  <si>
    <t>000 2 02 25304 05 0000 150</t>
  </si>
  <si>
    <t>Субсидии бюджетам муниципальных районов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</si>
  <si>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000 2 02 29999 05 0087 150</t>
  </si>
  <si>
    <t>Субсидии бюджетам муниципальных районов области на обеспечение условий для создания центров образования цифрового и гуманитарного профилей</t>
  </si>
  <si>
    <t>000 2 02 29999 05 0126 150</t>
  </si>
  <si>
    <t>Субсидии бюджетам муниципальных районов области на проведение капитальных и текущих ремонтов спортивных залов муниципальных образовательных организаций</t>
  </si>
  <si>
    <t>000 202 300024 05 0045 150</t>
  </si>
  <si>
    <t>Иные межбюджетные трансферты, передаваемые бюджетам муниципальных районов на содействие в уточнении сведений о границах населенных пунктов и территориальных зон в Едином государственном реестре недвижимости</t>
  </si>
  <si>
    <t>000 202 49999 05 0026 150</t>
  </si>
  <si>
    <t>000 202 49999 05 0070 150</t>
  </si>
  <si>
    <t>Прочие межбюджетные трансферты, передаваемые бюджетам муниципальных районов на проведение капитального и текущего ремонта, техническое оснащение муниципальных учреждений культурно-досугового типа</t>
  </si>
  <si>
    <t>000 2 02 29999 05 0128 150</t>
  </si>
  <si>
    <t xml:space="preserve">Субсидии бюджетам муниципальных районов области на достижение показателей результативности по обеспечению развития и укрепления материально-технической базы домов культуры в населенных пунктах с числом жителей до 50 тысяч человек </t>
  </si>
  <si>
    <t>000 2 02 29999 05 0129 150</t>
  </si>
  <si>
    <t>Субсидии бюджетам муниципальных районов области на реализацию мероприятий по созданию "умной" спортивной площадки</t>
  </si>
  <si>
    <t>Межбюджетные трансферты бюджетам муниципальных районов области на размещение социально значимой информации в печатных средствах массовой информации, учрежденных органами местного самоуправления, и в сетевых изданиях, учрежденных данными печатными средствами массовой информации</t>
  </si>
  <si>
    <t>000 202 49999 05 0006 150</t>
  </si>
  <si>
    <t>Межбюджетные трансферты, передаваемые бюджетам муниципальных районов области за счет средств резервного фонда Правительства Саратовской области</t>
  </si>
  <si>
    <t>(в редакции решений от 31.01.2023 года № 26-166, от 27.02.2023 года № 27-173, от 27.03.2023 года № 28-179, от 24.04.2023 года № 30-190)</t>
  </si>
  <si>
    <t xml:space="preserve">   
Приложение 1                                                                                                                                                                                                                                         к решению от 19.12.2022 г. № 23-149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</si>
</sst>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0.0"/>
  </numFmts>
  <fonts count="1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70">
    <xf numFmtId="0" fontId="0" fillId="0" borderId="0" xfId="0"/>
    <xf numFmtId="0" fontId="0" fillId="0" borderId="0" xfId="0" applyFill="1" applyBorder="1"/>
    <xf numFmtId="0" fontId="4" fillId="0" borderId="0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horizontal="center" vertical="center" wrapText="1"/>
    </xf>
    <xf numFmtId="164" fontId="0" fillId="0" borderId="0" xfId="0" applyNumberFormat="1" applyFill="1" applyBorder="1"/>
    <xf numFmtId="0" fontId="6" fillId="0" borderId="2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9" fillId="0" borderId="0" xfId="0" applyFont="1" applyFill="1" applyBorder="1"/>
    <xf numFmtId="0" fontId="0" fillId="3" borderId="0" xfId="0" applyFill="1" applyBorder="1"/>
    <xf numFmtId="0" fontId="8" fillId="2" borderId="6" xfId="1" applyNumberFormat="1" applyFont="1" applyFill="1" applyBorder="1" applyAlignment="1" applyProtection="1">
      <alignment horizontal="left" vertical="center" wrapText="1"/>
      <protection hidden="1"/>
    </xf>
    <xf numFmtId="0" fontId="10" fillId="2" borderId="6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0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left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wrapText="1"/>
    </xf>
    <xf numFmtId="0" fontId="10" fillId="2" borderId="0" xfId="0" applyFont="1" applyFill="1" applyAlignment="1">
      <alignment wrapText="1"/>
    </xf>
    <xf numFmtId="0" fontId="10" fillId="2" borderId="2" xfId="0" applyFont="1" applyFill="1" applyBorder="1" applyAlignment="1">
      <alignment vertical="center" wrapText="1"/>
    </xf>
    <xf numFmtId="165" fontId="10" fillId="2" borderId="5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165" fontId="10" fillId="2" borderId="1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vertical="center" wrapText="1"/>
    </xf>
    <xf numFmtId="164" fontId="10" fillId="2" borderId="4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justify" vertical="center" wrapText="1"/>
    </xf>
    <xf numFmtId="0" fontId="10" fillId="2" borderId="3" xfId="0" applyFont="1" applyFill="1" applyBorder="1" applyAlignment="1">
      <alignment horizontal="justify" vertical="center" wrapText="1"/>
    </xf>
    <xf numFmtId="0" fontId="10" fillId="2" borderId="1" xfId="0" applyFont="1" applyFill="1" applyBorder="1" applyAlignment="1">
      <alignment wrapText="1"/>
    </xf>
    <xf numFmtId="165" fontId="10" fillId="2" borderId="2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justify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justify" vertical="center" wrapText="1"/>
    </xf>
    <xf numFmtId="165" fontId="8" fillId="2" borderId="2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4" fillId="2" borderId="1" xfId="0" applyFont="1" applyFill="1" applyBorder="1"/>
    <xf numFmtId="0" fontId="10" fillId="2" borderId="8" xfId="0" applyFont="1" applyFill="1" applyBorder="1" applyAlignment="1">
      <alignment wrapText="1"/>
    </xf>
    <xf numFmtId="0" fontId="10" fillId="2" borderId="9" xfId="0" applyFont="1" applyFill="1" applyBorder="1" applyAlignment="1">
      <alignment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righ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 wrapText="1"/>
    </xf>
    <xf numFmtId="0" fontId="11" fillId="2" borderId="1" xfId="1" applyNumberFormat="1" applyFont="1" applyFill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tabSelected="1" view="pageBreakPreview" zoomScale="90" zoomScaleNormal="100" zoomScaleSheetLayoutView="90" workbookViewId="0">
      <selection activeCell="A3" sqref="A3:E3"/>
    </sheetView>
  </sheetViews>
  <sheetFormatPr defaultColWidth="9.109375" defaultRowHeight="14.4" x14ac:dyDescent="0.3"/>
  <cols>
    <col min="1" max="1" width="28.44140625" style="1" customWidth="1"/>
    <col min="2" max="2" width="49" style="1" customWidth="1"/>
    <col min="3" max="3" width="13.88671875" style="6" customWidth="1"/>
    <col min="4" max="4" width="13.33203125" style="6" customWidth="1"/>
    <col min="5" max="5" width="14.6640625" style="1" customWidth="1"/>
    <col min="6" max="6" width="12.109375" style="1" bestFit="1" customWidth="1"/>
    <col min="7" max="7" width="12.6640625" style="1" customWidth="1"/>
    <col min="8" max="8" width="13.33203125" style="1" customWidth="1"/>
    <col min="9" max="16384" width="9.109375" style="1"/>
  </cols>
  <sheetData>
    <row r="1" spans="1:8" ht="66" customHeight="1" x14ac:dyDescent="0.3">
      <c r="A1" s="11" t="s">
        <v>123</v>
      </c>
      <c r="B1" s="11"/>
      <c r="C1" s="11"/>
      <c r="D1" s="11"/>
      <c r="E1" s="11"/>
    </row>
    <row r="2" spans="1:8" x14ac:dyDescent="0.3">
      <c r="A2" s="2"/>
    </row>
    <row r="3" spans="1:8" ht="54" customHeight="1" x14ac:dyDescent="0.3">
      <c r="A3" s="12" t="s">
        <v>70</v>
      </c>
      <c r="B3" s="12"/>
      <c r="C3" s="12"/>
      <c r="D3" s="12"/>
      <c r="E3" s="12"/>
    </row>
    <row r="4" spans="1:8" ht="26.25" customHeight="1" x14ac:dyDescent="0.3">
      <c r="A4" s="14" t="s">
        <v>122</v>
      </c>
      <c r="B4" s="12"/>
      <c r="C4" s="12"/>
      <c r="D4" s="12"/>
      <c r="E4" s="12"/>
    </row>
    <row r="5" spans="1:8" ht="18" x14ac:dyDescent="0.3">
      <c r="A5" s="13" t="s">
        <v>69</v>
      </c>
      <c r="B5" s="13"/>
      <c r="C5" s="13"/>
      <c r="D5" s="13"/>
      <c r="E5" s="13"/>
    </row>
    <row r="6" spans="1:8" ht="31.2" x14ac:dyDescent="0.3">
      <c r="A6" s="3" t="s">
        <v>0</v>
      </c>
      <c r="B6" s="3" t="s">
        <v>1</v>
      </c>
      <c r="C6" s="5" t="s">
        <v>71</v>
      </c>
      <c r="D6" s="5" t="s">
        <v>64</v>
      </c>
      <c r="E6" s="5" t="s">
        <v>72</v>
      </c>
    </row>
    <row r="7" spans="1:8" ht="31.5" customHeight="1" x14ac:dyDescent="0.3">
      <c r="A7" s="65" t="s">
        <v>8</v>
      </c>
      <c r="B7" s="66" t="s">
        <v>7</v>
      </c>
      <c r="C7" s="67">
        <f>C8</f>
        <v>520251.4</v>
      </c>
      <c r="D7" s="67">
        <f t="shared" ref="D7:E7" si="0">D8</f>
        <v>386200.69999999995</v>
      </c>
      <c r="E7" s="67">
        <f t="shared" si="0"/>
        <v>391767.60000000003</v>
      </c>
      <c r="F7" s="4"/>
      <c r="G7" s="4"/>
      <c r="H7" s="4"/>
    </row>
    <row r="8" spans="1:8" ht="46.8" x14ac:dyDescent="0.3">
      <c r="A8" s="65" t="s">
        <v>2</v>
      </c>
      <c r="B8" s="66" t="s">
        <v>10</v>
      </c>
      <c r="C8" s="67">
        <f>C9+C30+C56+C13</f>
        <v>520251.4</v>
      </c>
      <c r="D8" s="67">
        <f>D9+D30+D56+D13</f>
        <v>386200.69999999995</v>
      </c>
      <c r="E8" s="67">
        <f>E9+E30+E56+E13</f>
        <v>391767.60000000003</v>
      </c>
      <c r="F8" s="4"/>
    </row>
    <row r="9" spans="1:8" ht="30" customHeight="1" x14ac:dyDescent="0.3">
      <c r="A9" s="68" t="s">
        <v>15</v>
      </c>
      <c r="B9" s="49" t="s">
        <v>43</v>
      </c>
      <c r="C9" s="50">
        <f>C10</f>
        <v>136731.29999999999</v>
      </c>
      <c r="D9" s="50">
        <f>D10</f>
        <v>126046</v>
      </c>
      <c r="E9" s="50">
        <f>E10</f>
        <v>128493.3</v>
      </c>
    </row>
    <row r="10" spans="1:8" ht="32.25" customHeight="1" x14ac:dyDescent="0.3">
      <c r="A10" s="15" t="s">
        <v>16</v>
      </c>
      <c r="B10" s="15" t="s">
        <v>44</v>
      </c>
      <c r="C10" s="16">
        <f>C11</f>
        <v>136731.29999999999</v>
      </c>
      <c r="D10" s="16">
        <v>126046</v>
      </c>
      <c r="E10" s="16">
        <v>128493.3</v>
      </c>
    </row>
    <row r="11" spans="1:8" ht="48.75" customHeight="1" x14ac:dyDescent="0.3">
      <c r="A11" s="15" t="s">
        <v>36</v>
      </c>
      <c r="B11" s="15" t="s">
        <v>45</v>
      </c>
      <c r="C11" s="16">
        <f>C12</f>
        <v>136731.29999999999</v>
      </c>
      <c r="D11" s="16">
        <f t="shared" ref="D11:E11" si="1">D12</f>
        <v>126046</v>
      </c>
      <c r="E11" s="16">
        <f t="shared" si="1"/>
        <v>128493.3</v>
      </c>
    </row>
    <row r="12" spans="1:8" ht="46.8" x14ac:dyDescent="0.3">
      <c r="A12" s="17" t="s">
        <v>17</v>
      </c>
      <c r="B12" s="18" t="s">
        <v>46</v>
      </c>
      <c r="C12" s="17">
        <f>136671.4+59.9</f>
        <v>136731.29999999999</v>
      </c>
      <c r="D12" s="17">
        <v>126046</v>
      </c>
      <c r="E12" s="19">
        <v>128493.3</v>
      </c>
    </row>
    <row r="13" spans="1:8" ht="48.6" x14ac:dyDescent="0.3">
      <c r="A13" s="20" t="s">
        <v>18</v>
      </c>
      <c r="B13" s="21" t="s">
        <v>47</v>
      </c>
      <c r="C13" s="22">
        <f>C14+C15+C16+C17+C18+C19+C20+C24+C25+C26+C27+C29+C28</f>
        <v>132257.40000000002</v>
      </c>
      <c r="D13" s="22">
        <f t="shared" ref="D13:E13" si="2">D14+D15+D16+D17+D18+D19+D20+D24+D25+D26+D27</f>
        <v>27628.3</v>
      </c>
      <c r="E13" s="22">
        <f t="shared" si="2"/>
        <v>26080.899999999998</v>
      </c>
    </row>
    <row r="14" spans="1:8" ht="124.8" x14ac:dyDescent="0.3">
      <c r="A14" s="23" t="s">
        <v>93</v>
      </c>
      <c r="B14" s="46" t="s">
        <v>92</v>
      </c>
      <c r="C14" s="24">
        <f>3266+0.2</f>
        <v>3266.2</v>
      </c>
      <c r="D14" s="24">
        <v>3687</v>
      </c>
      <c r="E14" s="24"/>
    </row>
    <row r="15" spans="1:8" ht="78" x14ac:dyDescent="0.3">
      <c r="A15" s="17" t="s">
        <v>104</v>
      </c>
      <c r="B15" s="25" t="s">
        <v>105</v>
      </c>
      <c r="C15" s="24">
        <v>7786.6</v>
      </c>
      <c r="D15" s="24">
        <v>7786.6</v>
      </c>
      <c r="E15" s="24">
        <v>7688</v>
      </c>
    </row>
    <row r="16" spans="1:8" ht="78" x14ac:dyDescent="0.3">
      <c r="A16" s="23" t="s">
        <v>86</v>
      </c>
      <c r="B16" s="26" t="s">
        <v>87</v>
      </c>
      <c r="C16" s="24">
        <v>3719.8</v>
      </c>
      <c r="D16" s="24"/>
      <c r="E16" s="24"/>
    </row>
    <row r="17" spans="1:6" ht="31.2" x14ac:dyDescent="0.3">
      <c r="A17" s="17" t="s">
        <v>90</v>
      </c>
      <c r="B17" s="18" t="s">
        <v>91</v>
      </c>
      <c r="C17" s="24">
        <v>1655.3</v>
      </c>
      <c r="D17" s="24"/>
      <c r="E17" s="24"/>
    </row>
    <row r="18" spans="1:6" ht="31.2" x14ac:dyDescent="0.3">
      <c r="A18" s="23" t="s">
        <v>89</v>
      </c>
      <c r="B18" s="27" t="s">
        <v>88</v>
      </c>
      <c r="C18" s="24">
        <f>172.3+11490.8</f>
        <v>11663.099999999999</v>
      </c>
      <c r="D18" s="24">
        <v>70.3</v>
      </c>
      <c r="E18" s="24"/>
    </row>
    <row r="19" spans="1:6" ht="62.4" x14ac:dyDescent="0.3">
      <c r="A19" s="23" t="s">
        <v>35</v>
      </c>
      <c r="B19" s="28" t="s">
        <v>41</v>
      </c>
      <c r="C19" s="29">
        <f>19018.3+6692</f>
        <v>25710.3</v>
      </c>
      <c r="D19" s="29"/>
      <c r="E19" s="29"/>
    </row>
    <row r="20" spans="1:6" s="8" customFormat="1" ht="62.4" x14ac:dyDescent="0.3">
      <c r="A20" s="23" t="s">
        <v>67</v>
      </c>
      <c r="B20" s="28" t="s">
        <v>65</v>
      </c>
      <c r="C20" s="29">
        <v>4000</v>
      </c>
      <c r="D20" s="29"/>
      <c r="E20" s="29"/>
    </row>
    <row r="21" spans="1:6" s="8" customFormat="1" ht="15.6" x14ac:dyDescent="0.3">
      <c r="A21" s="30"/>
      <c r="B21" s="28" t="s">
        <v>73</v>
      </c>
      <c r="C21" s="29"/>
      <c r="D21" s="29"/>
      <c r="E21" s="29"/>
    </row>
    <row r="22" spans="1:6" s="8" customFormat="1" ht="15.6" x14ac:dyDescent="0.3">
      <c r="A22" s="31"/>
      <c r="B22" s="28" t="s">
        <v>74</v>
      </c>
      <c r="C22" s="29">
        <v>2000</v>
      </c>
      <c r="D22" s="29"/>
      <c r="E22" s="29"/>
    </row>
    <row r="23" spans="1:6" s="8" customFormat="1" ht="15.6" x14ac:dyDescent="0.3">
      <c r="A23" s="32"/>
      <c r="B23" s="28" t="s">
        <v>75</v>
      </c>
      <c r="C23" s="29">
        <v>2000</v>
      </c>
      <c r="D23" s="29"/>
      <c r="E23" s="29"/>
    </row>
    <row r="24" spans="1:6" s="8" customFormat="1" ht="62.4" x14ac:dyDescent="0.3">
      <c r="A24" s="17" t="s">
        <v>106</v>
      </c>
      <c r="B24" s="18" t="s">
        <v>107</v>
      </c>
      <c r="C24" s="29">
        <f>3662.9+256</f>
        <v>3918.9</v>
      </c>
      <c r="D24" s="29">
        <v>3662.9</v>
      </c>
      <c r="E24" s="29">
        <v>3662.9</v>
      </c>
    </row>
    <row r="25" spans="1:6" s="8" customFormat="1" ht="93.6" x14ac:dyDescent="0.3">
      <c r="A25" s="17" t="s">
        <v>100</v>
      </c>
      <c r="B25" s="18" t="s">
        <v>101</v>
      </c>
      <c r="C25" s="29">
        <f>8680.3+970.1</f>
        <v>9650.4</v>
      </c>
      <c r="D25" s="29">
        <v>12343.2</v>
      </c>
      <c r="E25" s="29">
        <v>14651.7</v>
      </c>
    </row>
    <row r="26" spans="1:6" s="8" customFormat="1" ht="78" x14ac:dyDescent="0.3">
      <c r="A26" s="17" t="s">
        <v>102</v>
      </c>
      <c r="B26" s="18" t="s">
        <v>103</v>
      </c>
      <c r="C26" s="29">
        <f>78.3</f>
        <v>78.3</v>
      </c>
      <c r="D26" s="29">
        <v>78.3</v>
      </c>
      <c r="E26" s="29">
        <v>78.3</v>
      </c>
    </row>
    <row r="27" spans="1:6" s="8" customFormat="1" ht="62.4" x14ac:dyDescent="0.3">
      <c r="A27" s="17" t="s">
        <v>108</v>
      </c>
      <c r="B27" s="18" t="s">
        <v>109</v>
      </c>
      <c r="C27" s="29">
        <v>3000</v>
      </c>
      <c r="D27" s="29">
        <v>0</v>
      </c>
      <c r="E27" s="29">
        <v>0</v>
      </c>
    </row>
    <row r="28" spans="1:6" s="8" customFormat="1" ht="93.6" x14ac:dyDescent="0.3">
      <c r="A28" s="17" t="s">
        <v>115</v>
      </c>
      <c r="B28" s="18" t="s">
        <v>116</v>
      </c>
      <c r="C28" s="29">
        <v>810.2</v>
      </c>
      <c r="D28" s="29">
        <v>0</v>
      </c>
      <c r="E28" s="29">
        <v>0</v>
      </c>
    </row>
    <row r="29" spans="1:6" s="8" customFormat="1" ht="46.8" x14ac:dyDescent="0.3">
      <c r="A29" s="17" t="s">
        <v>117</v>
      </c>
      <c r="B29" s="18" t="s">
        <v>118</v>
      </c>
      <c r="C29" s="29">
        <f>24671.7+32326.6</f>
        <v>56998.3</v>
      </c>
      <c r="D29" s="29">
        <v>0</v>
      </c>
      <c r="E29" s="29">
        <v>0</v>
      </c>
    </row>
    <row r="30" spans="1:6" ht="33.75" customHeight="1" x14ac:dyDescent="0.3">
      <c r="A30" s="33" t="s">
        <v>19</v>
      </c>
      <c r="B30" s="21" t="s">
        <v>11</v>
      </c>
      <c r="C30" s="22">
        <f>C52+C33+C46+C42+C34+C37+C36+C38+C53+C35+C55+C54</f>
        <v>242411.7</v>
      </c>
      <c r="D30" s="22">
        <f>D52+D33+D46+D42+D34+D37+D36+D38+D53+D35+D55+D54</f>
        <v>229538.8</v>
      </c>
      <c r="E30" s="22">
        <f>E52+E33+E46+E42+E34+E37+E36+E38+E53+E35+E55+E54</f>
        <v>229671.19999999998</v>
      </c>
      <c r="F30" s="4"/>
    </row>
    <row r="31" spans="1:6" ht="36.75" customHeight="1" x14ac:dyDescent="0.3">
      <c r="A31" s="34" t="s">
        <v>20</v>
      </c>
      <c r="B31" s="34" t="s">
        <v>9</v>
      </c>
      <c r="C31" s="35">
        <f>C32</f>
        <v>231941.9</v>
      </c>
      <c r="D31" s="35">
        <f t="shared" ref="D31:E31" si="3">D32</f>
        <v>219069.8</v>
      </c>
      <c r="E31" s="35">
        <f t="shared" si="3"/>
        <v>219202.09999999998</v>
      </c>
    </row>
    <row r="32" spans="1:6" ht="48" customHeight="1" x14ac:dyDescent="0.3">
      <c r="A32" s="34" t="s">
        <v>37</v>
      </c>
      <c r="B32" s="34" t="s">
        <v>38</v>
      </c>
      <c r="C32" s="35">
        <f>C33+C34+C35+C36+C37+C38+C42+C46+C52+C53</f>
        <v>231941.9</v>
      </c>
      <c r="D32" s="35">
        <f t="shared" ref="D32:E32" si="4">D33+D34+D35+D36+D37+D38+D42+D46+D52+D53</f>
        <v>219069.8</v>
      </c>
      <c r="E32" s="35">
        <f t="shared" si="4"/>
        <v>219202.09999999998</v>
      </c>
    </row>
    <row r="33" spans="1:5" ht="67.5" customHeight="1" x14ac:dyDescent="0.3">
      <c r="A33" s="28" t="s">
        <v>22</v>
      </c>
      <c r="B33" s="28" t="s">
        <v>81</v>
      </c>
      <c r="C33" s="24">
        <f>174033.2+7964.6</f>
        <v>181997.80000000002</v>
      </c>
      <c r="D33" s="24">
        <v>174033.2</v>
      </c>
      <c r="E33" s="24">
        <v>174033.2</v>
      </c>
    </row>
    <row r="34" spans="1:5" ht="95.25" customHeight="1" x14ac:dyDescent="0.3">
      <c r="A34" s="28" t="s">
        <v>26</v>
      </c>
      <c r="B34" s="28" t="s">
        <v>48</v>
      </c>
      <c r="C34" s="17">
        <f>370.6+23.4</f>
        <v>394</v>
      </c>
      <c r="D34" s="17">
        <f>370.6+23.4</f>
        <v>394</v>
      </c>
      <c r="E34" s="17">
        <f>370.6+23.4</f>
        <v>394</v>
      </c>
    </row>
    <row r="35" spans="1:5" ht="62.4" x14ac:dyDescent="0.3">
      <c r="A35" s="18" t="s">
        <v>29</v>
      </c>
      <c r="B35" s="18" t="s">
        <v>85</v>
      </c>
      <c r="C35" s="36">
        <v>983</v>
      </c>
      <c r="D35" s="36">
        <v>1010.5</v>
      </c>
      <c r="E35" s="19">
        <v>1059.9000000000001</v>
      </c>
    </row>
    <row r="36" spans="1:5" ht="129" customHeight="1" x14ac:dyDescent="0.3">
      <c r="A36" s="28" t="s">
        <v>28</v>
      </c>
      <c r="B36" s="28" t="s">
        <v>49</v>
      </c>
      <c r="C36" s="17">
        <f t="shared" ref="C36:E37" si="5">370.6+23.4</f>
        <v>394</v>
      </c>
      <c r="D36" s="17">
        <f t="shared" si="5"/>
        <v>394</v>
      </c>
      <c r="E36" s="17">
        <f t="shared" si="5"/>
        <v>394</v>
      </c>
    </row>
    <row r="37" spans="1:5" ht="181.5" customHeight="1" x14ac:dyDescent="0.3">
      <c r="A37" s="18" t="s">
        <v>27</v>
      </c>
      <c r="B37" s="37" t="s">
        <v>50</v>
      </c>
      <c r="C37" s="17">
        <f t="shared" si="5"/>
        <v>394</v>
      </c>
      <c r="D37" s="17">
        <f t="shared" si="5"/>
        <v>394</v>
      </c>
      <c r="E37" s="17">
        <f t="shared" si="5"/>
        <v>394</v>
      </c>
    </row>
    <row r="38" spans="1:5" ht="114.75" customHeight="1" x14ac:dyDescent="0.3">
      <c r="A38" s="23"/>
      <c r="B38" s="28" t="s">
        <v>51</v>
      </c>
      <c r="C38" s="24">
        <f t="shared" ref="C38:D38" si="6">C40+C41</f>
        <v>2287.8000000000002</v>
      </c>
      <c r="D38" s="24">
        <f t="shared" si="6"/>
        <v>2367.4</v>
      </c>
      <c r="E38" s="24">
        <f>E40+E41</f>
        <v>2450.3000000000002</v>
      </c>
    </row>
    <row r="39" spans="1:5" ht="15.6" x14ac:dyDescent="0.3">
      <c r="A39" s="38"/>
      <c r="B39" s="39" t="s">
        <v>5</v>
      </c>
      <c r="C39" s="38"/>
      <c r="D39" s="38"/>
      <c r="E39" s="40"/>
    </row>
    <row r="40" spans="1:5" ht="47.25" customHeight="1" x14ac:dyDescent="0.3">
      <c r="A40" s="38" t="s">
        <v>52</v>
      </c>
      <c r="B40" s="18" t="s">
        <v>6</v>
      </c>
      <c r="C40" s="17">
        <f>370.6+23.4</f>
        <v>394</v>
      </c>
      <c r="D40" s="17">
        <f>370.6+23.4</f>
        <v>394</v>
      </c>
      <c r="E40" s="19">
        <f>370.6+23.4</f>
        <v>394</v>
      </c>
    </row>
    <row r="41" spans="1:5" ht="45" customHeight="1" x14ac:dyDescent="0.3">
      <c r="A41" s="41" t="s">
        <v>53</v>
      </c>
      <c r="B41" s="42" t="s">
        <v>54</v>
      </c>
      <c r="C41" s="41">
        <v>1893.8</v>
      </c>
      <c r="D41" s="41">
        <v>1973.4</v>
      </c>
      <c r="E41" s="43">
        <v>2056.3000000000002</v>
      </c>
    </row>
    <row r="42" spans="1:5" ht="126" customHeight="1" x14ac:dyDescent="0.3">
      <c r="A42" s="23"/>
      <c r="B42" s="44" t="s">
        <v>55</v>
      </c>
      <c r="C42" s="19">
        <f>C44+C45</f>
        <v>2890.1</v>
      </c>
      <c r="D42" s="19">
        <f t="shared" ref="D42:E42" si="7">D44+D45</f>
        <v>2890.1</v>
      </c>
      <c r="E42" s="19">
        <f t="shared" si="7"/>
        <v>2890.1</v>
      </c>
    </row>
    <row r="43" spans="1:5" ht="15.6" x14ac:dyDescent="0.3">
      <c r="A43" s="39"/>
      <c r="B43" s="45" t="s">
        <v>3</v>
      </c>
      <c r="C43" s="38"/>
      <c r="D43" s="38"/>
      <c r="E43" s="40"/>
    </row>
    <row r="44" spans="1:5" ht="114.75" customHeight="1" x14ac:dyDescent="0.3">
      <c r="A44" s="38" t="s">
        <v>56</v>
      </c>
      <c r="B44" s="44" t="s">
        <v>4</v>
      </c>
      <c r="C44" s="17">
        <v>108.4</v>
      </c>
      <c r="D44" s="17">
        <v>108.4</v>
      </c>
      <c r="E44" s="19">
        <v>108.4</v>
      </c>
    </row>
    <row r="45" spans="1:5" ht="78.75" customHeight="1" x14ac:dyDescent="0.3">
      <c r="A45" s="42" t="s">
        <v>57</v>
      </c>
      <c r="B45" s="46" t="s">
        <v>63</v>
      </c>
      <c r="C45" s="41">
        <v>2781.7</v>
      </c>
      <c r="D45" s="41">
        <v>2781.7</v>
      </c>
      <c r="E45" s="43">
        <v>2781.7</v>
      </c>
    </row>
    <row r="46" spans="1:5" ht="267.75" customHeight="1" x14ac:dyDescent="0.3">
      <c r="A46" s="23"/>
      <c r="B46" s="28" t="s">
        <v>76</v>
      </c>
      <c r="C46" s="24">
        <f>C48+C49+C50+C51</f>
        <v>4163.3</v>
      </c>
      <c r="D46" s="24">
        <f t="shared" ref="D46:E46" si="8">D48+D49+D50+D51</f>
        <v>4163.3</v>
      </c>
      <c r="E46" s="24">
        <f t="shared" si="8"/>
        <v>4163.3</v>
      </c>
    </row>
    <row r="47" spans="1:5" ht="27.75" customHeight="1" x14ac:dyDescent="0.3">
      <c r="A47" s="39"/>
      <c r="B47" s="39" t="s">
        <v>3</v>
      </c>
      <c r="C47" s="38"/>
      <c r="D47" s="38"/>
      <c r="E47" s="40"/>
    </row>
    <row r="48" spans="1:5" ht="82.5" customHeight="1" x14ac:dyDescent="0.3">
      <c r="A48" s="39" t="s">
        <v>23</v>
      </c>
      <c r="B48" s="18" t="s">
        <v>78</v>
      </c>
      <c r="C48" s="36">
        <v>3377.1</v>
      </c>
      <c r="D48" s="36">
        <v>3377.1</v>
      </c>
      <c r="E48" s="19">
        <v>3377.1</v>
      </c>
    </row>
    <row r="49" spans="1:5" ht="129.75" customHeight="1" x14ac:dyDescent="0.3">
      <c r="A49" s="39" t="s">
        <v>110</v>
      </c>
      <c r="B49" s="18" t="s">
        <v>77</v>
      </c>
      <c r="C49" s="36">
        <v>33.6</v>
      </c>
      <c r="D49" s="36">
        <v>33.6</v>
      </c>
      <c r="E49" s="19">
        <v>33.6</v>
      </c>
    </row>
    <row r="50" spans="1:5" ht="85.5" customHeight="1" x14ac:dyDescent="0.3">
      <c r="A50" s="39" t="s">
        <v>24</v>
      </c>
      <c r="B50" s="18" t="s">
        <v>79</v>
      </c>
      <c r="C50" s="36">
        <v>636</v>
      </c>
      <c r="D50" s="36">
        <v>636</v>
      </c>
      <c r="E50" s="19">
        <v>636</v>
      </c>
    </row>
    <row r="51" spans="1:5" ht="180.75" customHeight="1" x14ac:dyDescent="0.3">
      <c r="A51" s="42" t="s">
        <v>25</v>
      </c>
      <c r="B51" s="42" t="s">
        <v>80</v>
      </c>
      <c r="C51" s="41">
        <v>116.6</v>
      </c>
      <c r="D51" s="41">
        <v>116.6</v>
      </c>
      <c r="E51" s="43">
        <v>116.6</v>
      </c>
    </row>
    <row r="52" spans="1:5" ht="75.75" customHeight="1" x14ac:dyDescent="0.3">
      <c r="A52" s="18" t="s">
        <v>21</v>
      </c>
      <c r="B52" s="28" t="s">
        <v>58</v>
      </c>
      <c r="C52" s="23">
        <f>33363.4+4700.2</f>
        <v>38063.599999999999</v>
      </c>
      <c r="D52" s="47">
        <v>33363.4</v>
      </c>
      <c r="E52" s="24">
        <v>33363.4</v>
      </c>
    </row>
    <row r="53" spans="1:5" ht="104.25" customHeight="1" x14ac:dyDescent="0.3">
      <c r="A53" s="42" t="s">
        <v>60</v>
      </c>
      <c r="B53" s="18" t="s">
        <v>59</v>
      </c>
      <c r="C53" s="19">
        <f>59.9+314.4</f>
        <v>374.29999999999995</v>
      </c>
      <c r="D53" s="19">
        <v>59.9</v>
      </c>
      <c r="E53" s="24">
        <v>59.9</v>
      </c>
    </row>
    <row r="54" spans="1:5" ht="104.25" customHeight="1" x14ac:dyDescent="0.3">
      <c r="A54" s="42" t="s">
        <v>96</v>
      </c>
      <c r="B54" s="18" t="s">
        <v>97</v>
      </c>
      <c r="C54" s="17">
        <v>1.2</v>
      </c>
      <c r="D54" s="19">
        <v>0.4</v>
      </c>
      <c r="E54" s="19">
        <v>0.5</v>
      </c>
    </row>
    <row r="55" spans="1:5" ht="104.25" customHeight="1" x14ac:dyDescent="0.3">
      <c r="A55" s="18" t="s">
        <v>94</v>
      </c>
      <c r="B55" s="18" t="s">
        <v>95</v>
      </c>
      <c r="C55" s="24">
        <v>10468.6</v>
      </c>
      <c r="D55" s="24">
        <v>10468.6</v>
      </c>
      <c r="E55" s="24">
        <v>10468.6</v>
      </c>
    </row>
    <row r="56" spans="1:5" ht="16.2" x14ac:dyDescent="0.3">
      <c r="A56" s="48" t="s">
        <v>30</v>
      </c>
      <c r="B56" s="49" t="s">
        <v>34</v>
      </c>
      <c r="C56" s="50">
        <f>C60+C57+C59</f>
        <v>8851</v>
      </c>
      <c r="D56" s="50">
        <f t="shared" ref="D56:E56" si="9">D60+D57+D59</f>
        <v>2987.6000000000004</v>
      </c>
      <c r="E56" s="50">
        <f t="shared" si="9"/>
        <v>7522.2</v>
      </c>
    </row>
    <row r="57" spans="1:5" ht="73.5" customHeight="1" x14ac:dyDescent="0.3">
      <c r="A57" s="51" t="s">
        <v>31</v>
      </c>
      <c r="B57" s="52" t="s">
        <v>12</v>
      </c>
      <c r="C57" s="53">
        <f t="shared" ref="C57:D57" si="10">C58</f>
        <v>694.80000000000007</v>
      </c>
      <c r="D57" s="53">
        <f t="shared" si="10"/>
        <v>642.9</v>
      </c>
      <c r="E57" s="53">
        <f>E58</f>
        <v>677.5</v>
      </c>
    </row>
    <row r="58" spans="1:5" ht="76.5" customHeight="1" x14ac:dyDescent="0.3">
      <c r="A58" s="23" t="s">
        <v>32</v>
      </c>
      <c r="B58" s="54" t="s">
        <v>13</v>
      </c>
      <c r="C58" s="47">
        <f>624.7+70.1</f>
        <v>694.80000000000007</v>
      </c>
      <c r="D58" s="23">
        <v>642.9</v>
      </c>
      <c r="E58" s="24">
        <v>677.5</v>
      </c>
    </row>
    <row r="59" spans="1:5" ht="91.5" customHeight="1" x14ac:dyDescent="0.3">
      <c r="A59" s="23" t="s">
        <v>99</v>
      </c>
      <c r="B59" s="54" t="s">
        <v>98</v>
      </c>
      <c r="C59" s="47">
        <v>1915.9</v>
      </c>
      <c r="D59" s="23">
        <v>1888.7</v>
      </c>
      <c r="E59" s="24">
        <v>1888.7</v>
      </c>
    </row>
    <row r="60" spans="1:5" s="7" customFormat="1" ht="42.75" customHeight="1" x14ac:dyDescent="0.3">
      <c r="A60" s="55" t="s">
        <v>61</v>
      </c>
      <c r="B60" s="56" t="s">
        <v>62</v>
      </c>
      <c r="C60" s="57">
        <f>C61</f>
        <v>6240.2999999999993</v>
      </c>
      <c r="D60" s="57">
        <f t="shared" ref="D60:E61" si="11">D61</f>
        <v>456</v>
      </c>
      <c r="E60" s="57">
        <f t="shared" si="11"/>
        <v>4956</v>
      </c>
    </row>
    <row r="61" spans="1:5" s="7" customFormat="1" ht="30" customHeight="1" x14ac:dyDescent="0.3">
      <c r="A61" s="15" t="s">
        <v>33</v>
      </c>
      <c r="B61" s="9" t="s">
        <v>14</v>
      </c>
      <c r="C61" s="53">
        <f>C62</f>
        <v>6240.2999999999993</v>
      </c>
      <c r="D61" s="53">
        <f t="shared" si="11"/>
        <v>456</v>
      </c>
      <c r="E61" s="53">
        <f t="shared" si="11"/>
        <v>4956</v>
      </c>
    </row>
    <row r="62" spans="1:5" s="7" customFormat="1" ht="50.25" customHeight="1" x14ac:dyDescent="0.3">
      <c r="A62" s="15" t="s">
        <v>39</v>
      </c>
      <c r="B62" s="9" t="s">
        <v>40</v>
      </c>
      <c r="C62" s="53">
        <f>C65+C64+C67+C72+C66+C63</f>
        <v>6240.2999999999993</v>
      </c>
      <c r="D62" s="53">
        <f t="shared" ref="D62:E62" si="12">D65+D64+D67+D72</f>
        <v>456</v>
      </c>
      <c r="E62" s="53">
        <f t="shared" si="12"/>
        <v>4956</v>
      </c>
    </row>
    <row r="63" spans="1:5" s="7" customFormat="1" ht="50.25" customHeight="1" x14ac:dyDescent="0.3">
      <c r="A63" s="17" t="s">
        <v>120</v>
      </c>
      <c r="B63" s="69" t="s">
        <v>121</v>
      </c>
      <c r="C63" s="58">
        <f>100+300</f>
        <v>400</v>
      </c>
      <c r="D63" s="53"/>
      <c r="E63" s="53"/>
    </row>
    <row r="64" spans="1:5" s="7" customFormat="1" ht="110.4" customHeight="1" x14ac:dyDescent="0.3">
      <c r="A64" s="17" t="s">
        <v>66</v>
      </c>
      <c r="B64" s="27" t="s">
        <v>119</v>
      </c>
      <c r="C64" s="58">
        <f>456+44</f>
        <v>500</v>
      </c>
      <c r="D64" s="58">
        <v>456</v>
      </c>
      <c r="E64" s="58">
        <v>456</v>
      </c>
    </row>
    <row r="65" spans="1:5" s="7" customFormat="1" ht="75" customHeight="1" x14ac:dyDescent="0.3">
      <c r="A65" s="23" t="s">
        <v>42</v>
      </c>
      <c r="B65" s="10" t="s">
        <v>82</v>
      </c>
      <c r="C65" s="58"/>
      <c r="D65" s="58"/>
      <c r="E65" s="58">
        <v>4500</v>
      </c>
    </row>
    <row r="66" spans="1:5" s="7" customFormat="1" ht="75" customHeight="1" x14ac:dyDescent="0.3">
      <c r="A66" s="44" t="s">
        <v>112</v>
      </c>
      <c r="B66" s="44" t="s">
        <v>111</v>
      </c>
      <c r="C66" s="64">
        <f>2295-685.1</f>
        <v>1609.9</v>
      </c>
      <c r="D66" s="59"/>
      <c r="E66" s="60"/>
    </row>
    <row r="67" spans="1:5" s="7" customFormat="1" ht="67.5" customHeight="1" x14ac:dyDescent="0.3">
      <c r="A67" s="17" t="s">
        <v>68</v>
      </c>
      <c r="B67" s="61" t="s">
        <v>83</v>
      </c>
      <c r="C67" s="58">
        <v>2230.4</v>
      </c>
      <c r="D67" s="58"/>
      <c r="E67" s="58"/>
    </row>
    <row r="68" spans="1:5" s="7" customFormat="1" ht="20.25" customHeight="1" x14ac:dyDescent="0.3">
      <c r="A68" s="30"/>
      <c r="B68" s="28" t="s">
        <v>73</v>
      </c>
      <c r="C68" s="58"/>
      <c r="D68" s="58"/>
      <c r="E68" s="58"/>
    </row>
    <row r="69" spans="1:5" s="7" customFormat="1" ht="23.25" customHeight="1" x14ac:dyDescent="0.3">
      <c r="A69" s="31"/>
      <c r="B69" s="28" t="s">
        <v>74</v>
      </c>
      <c r="C69" s="58">
        <v>325.2</v>
      </c>
      <c r="D69" s="58"/>
      <c r="E69" s="58"/>
    </row>
    <row r="70" spans="1:5" s="7" customFormat="1" ht="30" customHeight="1" x14ac:dyDescent="0.3">
      <c r="A70" s="31"/>
      <c r="B70" s="28" t="s">
        <v>75</v>
      </c>
      <c r="C70" s="58">
        <v>990.2</v>
      </c>
      <c r="D70" s="58"/>
      <c r="E70" s="58"/>
    </row>
    <row r="71" spans="1:5" s="7" customFormat="1" ht="30" customHeight="1" x14ac:dyDescent="0.3">
      <c r="A71" s="31"/>
      <c r="B71" s="62" t="s">
        <v>84</v>
      </c>
      <c r="C71" s="63">
        <v>915</v>
      </c>
      <c r="D71" s="63"/>
      <c r="E71" s="63"/>
    </row>
    <row r="72" spans="1:5" ht="93.6" x14ac:dyDescent="0.3">
      <c r="A72" s="44" t="s">
        <v>113</v>
      </c>
      <c r="B72" s="44" t="s">
        <v>114</v>
      </c>
      <c r="C72" s="64">
        <v>1500</v>
      </c>
      <c r="D72" s="59"/>
      <c r="E72" s="60"/>
    </row>
    <row r="73" spans="1:5" x14ac:dyDescent="0.3">
      <c r="C73" s="1"/>
      <c r="D73" s="1"/>
    </row>
  </sheetData>
  <mergeCells count="6">
    <mergeCell ref="A68:A71"/>
    <mergeCell ref="A1:E1"/>
    <mergeCell ref="A3:E3"/>
    <mergeCell ref="A5:E5"/>
    <mergeCell ref="A4:E4"/>
    <mergeCell ref="A21:A23"/>
  </mergeCells>
  <pageMargins left="0.51181102362204722" right="0" top="0.15748031496062992" bottom="0.15748031496062992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2023-05-16T12:06:12Z</dcterms:modified>
</cp:coreProperties>
</file>